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<sst xmlns="http://schemas.openxmlformats.org/spreadsheetml/2006/main" count="34" uniqueCount="33">
  <si>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</si>
  <si>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</si>
  <si>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</si>
  <si>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</si>
  <si>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</si>
  <si>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</si>
  <si>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</si>
  <si>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</si>
  <si>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</si>
  <si>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</si>
  <si>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</si>
  <si>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</si>
  <si>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</si>
  <si>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</si>
  <si>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</si>
  <si>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</si>
  <si>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</si>
  <si>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</si>
  <si>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</si>
  <si>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</si>
  <si>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</si>
  <si>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</si>
  <si>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</si>
  <si>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</si>
  <si>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</si>
  <si>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</si>
  <si>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</si>
  <si>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</si>
  <si>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9306,00 - изготовление и установка ограждения (мусорная точка).</t>
  </si>
  <si>
    <t xml:space="preserve">1425,00 - прочистка венканалов (кв.33).                         2244,00 - установка светильников (1,4 подъезд).           </t>
  </si>
  <si>
    <t>1200,00 - периодическое обследование и проверка дымоходов и вентиляционных каналов в кв. 33.</t>
  </si>
  <si>
    <t>1200,00 - периодическое обследование и проверка дымоходов и вентиляционных каналов в кв. 33.                                                                     1200,00 - периодическое обследование и проверка дымоходов и вентиляционных каналов в кв. 33.</t>
  </si>
  <si>
    <t>1683,00 - прочистка вентканала (кв. 33).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</si>
</sst>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16" sqref="H1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2066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ул.Парковая д.16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3188.16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521064.74</v>
      </c>
    </row>
    <row r="11" spans="1:5" ht="17.25" customHeight="1">
      <c r="A11" s="3">
        <v>1</v>
      </c>
      <c r="B11" s="9" t="s">
        <v>4</v>
      </c>
      <c r="C11" s="5">
        <f>VLOOKUP(A1,'[1]2021'!$A$1:$AH$101,5,0)</f>
        <v>7085.57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8913.17</v>
      </c>
      <c r="D12" s="5">
        <f>VLOOKUP(A1,'[1]2021'!$A$1:$AH$101,19,0)</f>
        <v>0</v>
      </c>
      <c r="E12" s="7"/>
    </row>
    <row r="13" spans="1:5" ht="47.25">
      <c r="A13" s="3">
        <v>3</v>
      </c>
      <c r="B13" s="9" t="s">
        <v>6</v>
      </c>
      <c r="C13" s="5">
        <f>VLOOKUP(A1,'[1]2021'!$A$1:$AH$101,7,0)</f>
        <v>7893.28</v>
      </c>
      <c r="D13" s="5">
        <f>VLOOKUP(A1,'[1]2021'!$A$1:$AH$101,20,0)</f>
        <v>3669</v>
      </c>
      <c r="E13" s="7" t="s">
        <v>29</v>
      </c>
    </row>
    <row r="14" spans="1:5" ht="94.5">
      <c r="A14" s="3">
        <v>4</v>
      </c>
      <c r="B14" s="9" t="s">
        <v>7</v>
      </c>
      <c r="C14" s="5">
        <f>VLOOKUP(A1,'[1]2021'!$A$1:$AH$101,8,0)</f>
        <v>8094.41</v>
      </c>
      <c r="D14" s="5">
        <f>VLOOKUP(A1,'[1]2021'!$A$1:$AH$101,21,0)</f>
        <v>2400</v>
      </c>
      <c r="E14" s="7" t="s">
        <v>31</v>
      </c>
    </row>
    <row r="15" spans="1:5" ht="46.5" customHeight="1">
      <c r="A15" s="3">
        <v>5</v>
      </c>
      <c r="B15" s="9" t="s">
        <v>8</v>
      </c>
      <c r="C15" s="5">
        <f>VLOOKUP(A1,'[1]2021'!$A$1:$AH$101,9,0)</f>
        <v>9335.2</v>
      </c>
      <c r="D15" s="5">
        <f>VLOOKUP(A1,'[1]2021'!$A$1:$AH$101,22,0)</f>
        <v>1200</v>
      </c>
      <c r="E15" s="7" t="s">
        <v>30</v>
      </c>
    </row>
    <row r="16" spans="1:5" ht="47.25">
      <c r="A16" s="3">
        <v>6</v>
      </c>
      <c r="B16" s="9" t="s">
        <v>9</v>
      </c>
      <c r="C16" s="5">
        <f>VLOOKUP(A1,'[1]2021'!$A$1:$AH$101,10,0)</f>
        <v>8687.35</v>
      </c>
      <c r="D16" s="5">
        <f>VLOOKUP(A1,'[1]2021'!$A$1:$AH$101,23,0)</f>
        <v>1200</v>
      </c>
      <c r="E16" s="7" t="s">
        <v>30</v>
      </c>
    </row>
    <row r="17" spans="1:5" ht="15.75">
      <c r="A17" s="3">
        <v>7</v>
      </c>
      <c r="B17" s="9" t="s">
        <v>10</v>
      </c>
      <c r="C17" s="5">
        <f>VLOOKUP(A1,'[1]2021'!$A$1:$AH$101,11,0)</f>
        <v>9611.72</v>
      </c>
      <c r="D17" s="5">
        <f>VLOOKUP(A1,'[1]2021'!$A$1:$AH$101,24,0)</f>
        <v>1683</v>
      </c>
      <c r="E17" s="7" t="s">
        <v>32</v>
      </c>
    </row>
    <row r="18" spans="1:5" ht="15.75">
      <c r="A18" s="3">
        <v>8</v>
      </c>
      <c r="B18" s="9" t="s">
        <v>11</v>
      </c>
      <c r="C18" s="5">
        <f>VLOOKUP(A1,'[1]2021'!$A$1:$AH$101,12,0)</f>
        <v>7967.320000000001</v>
      </c>
      <c r="D18" s="5">
        <f>VLOOKUP(A1,'[1]2021'!$A$1:$AH$102,25,0)</f>
        <v>0</v>
      </c>
      <c r="E18" s="7"/>
    </row>
    <row r="19" spans="1:5" ht="31.5">
      <c r="A19" s="3">
        <v>9</v>
      </c>
      <c r="B19" s="9" t="s">
        <v>12</v>
      </c>
      <c r="C19" s="5">
        <f>VLOOKUP(A1,'[1]2021'!$A$1:$AH$101,13,0)</f>
        <v>8577.210000000001</v>
      </c>
      <c r="D19" s="5">
        <f>VLOOKUP(A1,'[1]2021'!$A$1:$AH$101,26,0)</f>
        <v>9306</v>
      </c>
      <c r="E19" s="7" t="s">
        <v>28</v>
      </c>
    </row>
    <row r="20" spans="1:5" ht="15.75">
      <c r="A20" s="3">
        <v>10</v>
      </c>
      <c r="B20" s="9" t="s">
        <v>13</v>
      </c>
      <c r="C20" s="5">
        <f>VLOOKUP(A1,'[1]2021'!$A$1:$AH$101,14,0)</f>
        <v>9793.07</v>
      </c>
      <c r="D20" s="5">
        <f>VLOOKUP(A1,'[1]2021'!$A$1:$AH$101,27,0)</f>
        <v>0</v>
      </c>
      <c r="E20" s="7"/>
    </row>
    <row r="21" spans="1:5" ht="15" customHeight="1">
      <c r="A21" s="3">
        <v>11</v>
      </c>
      <c r="B21" s="9" t="s">
        <v>14</v>
      </c>
      <c r="C21" s="5">
        <f>VLOOKUP(A1,'[1]2021'!$A$1:$AH$101,15,0)</f>
        <v>8585.56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12863.94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107407.80000000002</v>
      </c>
      <c r="D23" s="6">
        <f>SUM(D11:D22)</f>
        <v>19458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609014.54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2022-02-09T07:36:01Z</dcterms:modified>
  <cp:category/>
  <cp:version/>
  <cp:contentType/>
  <cp:contentStatus/>
</cp:coreProperties>
</file>